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7e7ebb4c48147b7c/Dokumenty/ALECTO/Flexcement/Výpočet spotreby a ceny/"/>
    </mc:Choice>
  </mc:AlternateContent>
  <xr:revisionPtr revIDLastSave="0" documentId="8_{716A6415-587A-46F7-9F28-C2066997DDB2}" xr6:coauthVersionLast="47" xr6:coauthVersionMax="47" xr10:uidLastSave="{00000000-0000-0000-0000-000000000000}"/>
  <workbookProtection workbookAlgorithmName="SHA-512" workbookHashValue="d6BzivUiX6fJPHNplZo42A1SAq6QRXtyJFJ3ixjbf1NCnf/PNqi62tWClO6MzMLavamVUXPSULHXF48SzKgyRg==" workbookSaltValue="Gl2/+RrbP9Pdol4f/ubqFg==" workbookSpinCount="100000" lockStructure="1"/>
  <bookViews>
    <workbookView xWindow="-120" yWindow="-120" windowWidth="29040" windowHeight="17640" tabRatio="938" xr2:uid="{00000000-000D-0000-FFFF-FFFF00000000}"/>
  </bookViews>
  <sheets>
    <sheet name="FLEXCEMEN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0" i="6" l="1"/>
  <c r="F40" i="6"/>
  <c r="G40" i="6"/>
  <c r="B39" i="6"/>
  <c r="F39" i="6"/>
  <c r="G39" i="6"/>
  <c r="E39" i="6"/>
  <c r="E43" i="6"/>
  <c r="B43" i="6"/>
  <c r="F43" i="6"/>
  <c r="G43" i="6"/>
  <c r="E42" i="6"/>
  <c r="B42" i="6"/>
  <c r="F42" i="6"/>
  <c r="G42" i="6"/>
  <c r="E41" i="6"/>
  <c r="B41" i="6"/>
  <c r="F41" i="6"/>
  <c r="G41" i="6"/>
  <c r="E40" i="6"/>
  <c r="B32" i="6"/>
  <c r="F32" i="6"/>
  <c r="G32" i="6"/>
  <c r="B31" i="6"/>
  <c r="F31" i="6"/>
  <c r="G31" i="6"/>
  <c r="E32" i="6"/>
  <c r="E31" i="6"/>
  <c r="E30" i="6"/>
  <c r="E29" i="6"/>
  <c r="E28" i="6"/>
  <c r="E27" i="6"/>
  <c r="E26" i="6"/>
  <c r="B30" i="6"/>
  <c r="F30" i="6"/>
  <c r="G30" i="6"/>
  <c r="B29" i="6"/>
  <c r="F29" i="6"/>
  <c r="G29" i="6"/>
  <c r="B28" i="6"/>
  <c r="F28" i="6"/>
  <c r="G28" i="6"/>
  <c r="B27" i="6"/>
  <c r="F27" i="6"/>
  <c r="G27" i="6"/>
  <c r="B26" i="6"/>
  <c r="F26" i="6"/>
  <c r="B15" i="6"/>
  <c r="F15" i="6" s="1"/>
  <c r="G15" i="6" s="1"/>
  <c r="B17" i="6"/>
  <c r="F17" i="6" s="1"/>
  <c r="G17" i="6" s="1"/>
  <c r="B16" i="6"/>
  <c r="F16" i="6" s="1"/>
  <c r="G16" i="6" s="1"/>
  <c r="E16" i="6"/>
  <c r="E11" i="6"/>
  <c r="E12" i="6"/>
  <c r="E13" i="6"/>
  <c r="E14" i="6"/>
  <c r="E15" i="6"/>
  <c r="E17" i="6"/>
  <c r="E10" i="6"/>
  <c r="B13" i="6"/>
  <c r="F13" i="6" s="1"/>
  <c r="G13" i="6" s="1"/>
  <c r="B14" i="6"/>
  <c r="F14" i="6" s="1"/>
  <c r="G14" i="6" s="1"/>
  <c r="B12" i="6"/>
  <c r="F12" i="6" s="1"/>
  <c r="B11" i="6"/>
  <c r="F11" i="6" s="1"/>
  <c r="G11" i="6" s="1"/>
  <c r="B10" i="6"/>
  <c r="F10" i="6" s="1"/>
  <c r="G10" i="6" s="1"/>
  <c r="F44" i="6"/>
  <c r="F45" i="6" s="1"/>
  <c r="G45" i="6" s="1"/>
  <c r="F33" i="6"/>
  <c r="G33" i="6" s="1"/>
  <c r="G26" i="6"/>
  <c r="F18" i="6" l="1"/>
  <c r="G44" i="6"/>
  <c r="F34" i="6"/>
  <c r="G34" i="6" s="1"/>
  <c r="F19" i="6"/>
  <c r="G19" i="6" s="1"/>
  <c r="G18" i="6"/>
  <c r="G12" i="6"/>
</calcChain>
</file>

<file path=xl/sharedStrings.xml><?xml version="1.0" encoding="utf-8"?>
<sst xmlns="http://schemas.openxmlformats.org/spreadsheetml/2006/main" count="96" uniqueCount="40">
  <si>
    <t>27,2 kg vrece</t>
  </si>
  <si>
    <t>M.J.</t>
  </si>
  <si>
    <t>liter</t>
  </si>
  <si>
    <t>Zadajte veľkosť plochy v [m²]</t>
  </si>
  <si>
    <t>Spotreba materiálov pre danú plochu</t>
  </si>
  <si>
    <t>Počet M.J.</t>
  </si>
  <si>
    <t>10-13 mm</t>
  </si>
  <si>
    <t>bez DPH</t>
  </si>
  <si>
    <t>s DPH</t>
  </si>
  <si>
    <t>Celková cena</t>
  </si>
  <si>
    <t>Orientačný výpočet spotreby materiálu a ceny systému FLEXCEMENT</t>
  </si>
  <si>
    <t>Názov materiálu</t>
  </si>
  <si>
    <t>26 kg vedro</t>
  </si>
  <si>
    <t xml:space="preserve"> </t>
  </si>
  <si>
    <t>Cena materiálu za 1 M.J.</t>
  </si>
  <si>
    <r>
      <t>Cena za 1m</t>
    </r>
    <r>
      <rPr>
        <b/>
        <sz val="11"/>
        <rFont val="Calibri"/>
        <family val="2"/>
        <charset val="238"/>
      </rPr>
      <t>²</t>
    </r>
  </si>
  <si>
    <t>Vyberte hrúbku vrstvy v [mm]</t>
  </si>
  <si>
    <t>Vyberte farbu cementu biely/šedý</t>
  </si>
  <si>
    <t>Cena materiálu za plochu</t>
  </si>
  <si>
    <t>šedý</t>
  </si>
  <si>
    <t>22,7 kg vrece</t>
  </si>
  <si>
    <t>Prvý kontaktný náter</t>
  </si>
  <si>
    <t>Tekutá farba LC</t>
  </si>
  <si>
    <t>Stabilizátor farieb</t>
  </si>
  <si>
    <t xml:space="preserve">Farebný vytvrdzovač </t>
  </si>
  <si>
    <t>Zmes na podlahy biela</t>
  </si>
  <si>
    <t>Zmes na podlahy šedá</t>
  </si>
  <si>
    <t>Zmes na steny biela</t>
  </si>
  <si>
    <t>Zmes na steny šedá</t>
  </si>
  <si>
    <t>OVERLAY MIX pre podlahy</t>
  </si>
  <si>
    <t>WALL MIX pre steny</t>
  </si>
  <si>
    <t>Separátor foriem tekutý</t>
  </si>
  <si>
    <t>Separátor foriem práškový</t>
  </si>
  <si>
    <t>Farebný vytvrdzovač povrchu</t>
  </si>
  <si>
    <t>Lak na betón</t>
  </si>
  <si>
    <t>kg</t>
  </si>
  <si>
    <t xml:space="preserve">Tieto výpočty spotreby považujte za orientačné, skutočná spotreba materiálu závisí od aplikácie na konkrétnom mieste v konkrétnom čase a od ideálneho výpočtu sa môže mierne líšiť. </t>
  </si>
  <si>
    <t>Razenie klasického betónu</t>
  </si>
  <si>
    <r>
      <t xml:space="preserve">Aktuálne jednotkové ceny materiálov si skontrolujte v eshope. </t>
    </r>
    <r>
      <rPr>
        <b/>
        <sz val="11"/>
        <color indexed="10"/>
        <rFont val="Garamond"/>
        <family val="1"/>
        <charset val="238"/>
      </rPr>
      <t>Aktuálne platné sú vždy tie ceny, ktoré sú uvedené v eshope!</t>
    </r>
    <r>
      <rPr>
        <sz val="11"/>
        <color indexed="10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 xml:space="preserve">Celková cena materiálov môže byť nižšia, pokiaľ na niektoré materiály prebieha zľavová akcia alebo výpredaj a taktiež to, ak nakupujete celé </t>
    </r>
    <r>
      <rPr>
        <b/>
        <sz val="11"/>
        <rFont val="Garamond"/>
        <family val="1"/>
        <charset val="238"/>
      </rPr>
      <t>veľkoobchodné balenia, kde je cena výhodnejšia</t>
    </r>
    <r>
      <rPr>
        <sz val="11"/>
        <rFont val="Garamond"/>
        <family val="1"/>
        <charset val="238"/>
      </rPr>
      <t>.</t>
    </r>
  </si>
  <si>
    <r>
      <t xml:space="preserve">Najskôr povoľte úpravy v tabuľke, aby ste mohli meniť veľkosť plochy, vrstvy a farby. Vyplňte iba bunky zvýraznené </t>
    </r>
    <r>
      <rPr>
        <b/>
        <sz val="12"/>
        <color indexed="10"/>
        <rFont val="Garamond"/>
        <family val="1"/>
        <charset val="238"/>
      </rPr>
      <t>červenou farbou písma</t>
    </r>
    <r>
      <rPr>
        <b/>
        <sz val="12"/>
        <rFont val="Garamond"/>
        <family val="1"/>
        <charset val="238"/>
      </rPr>
      <t>, všetko ostatné sa vypočíta automaticky.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</si>
</sst>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0\ &quot;€&quot;"/>
  </numFmts>
  <fonts count="17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162"/>
    </font>
    <font>
      <b/>
      <sz val="14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sz val="11"/>
      <name val="Calibri"/>
      <family val="2"/>
      <charset val="238"/>
    </font>
    <font>
      <b/>
      <sz val="12"/>
      <name val="Garamond"/>
      <family val="1"/>
      <charset val="238"/>
    </font>
    <font>
      <b/>
      <sz val="11"/>
      <color indexed="10"/>
      <name val="Garamond"/>
      <family val="1"/>
      <charset val="238"/>
    </font>
    <font>
      <b/>
      <sz val="18"/>
      <name val="Garamond"/>
      <family val="1"/>
      <charset val="238"/>
    </font>
    <font>
      <b/>
      <sz val="12"/>
      <color indexed="10"/>
      <name val="Garamond"/>
      <family val="1"/>
      <charset val="238"/>
    </font>
    <font>
      <sz val="11"/>
      <color indexed="10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</font>
    <font>
      <b/>
      <sz val="11"/>
      <color rgb="FFFF0000"/>
      <name val="Garamond"/>
      <family val="1"/>
      <charset val="238"/>
    </font>
    <font>
      <b/>
      <sz val="11"/>
      <color rgb="FF2107BD"/>
      <name val="Garamond"/>
      <family val="1"/>
      <charset val="238"/>
    </font>
    <font>
      <u/>
      <sz val="10"/>
      <color theme="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2" borderId="1" xfId="0" applyFont="1" applyFill="1" applyBorder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vertical="center"/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64" fontId="15" fillId="4" borderId="1" xfId="0" applyNumberFormat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horizontal="center"/>
      <protection hidden="1"/>
    </xf>
    <xf numFmtId="165" fontId="5" fillId="0" borderId="0" xfId="0" applyNumberFormat="1" applyFont="1" applyBorder="1" applyAlignment="1" applyProtection="1">
      <alignment horizontal="center"/>
      <protection hidden="1"/>
    </xf>
    <xf numFmtId="165" fontId="4" fillId="0" borderId="3" xfId="0" applyNumberFormat="1" applyFont="1" applyBorder="1" applyAlignment="1" applyProtection="1">
      <alignment horizontal="center"/>
      <protection hidden="1"/>
    </xf>
    <xf numFmtId="165" fontId="15" fillId="0" borderId="2" xfId="0" applyNumberFormat="1" applyFont="1" applyBorder="1" applyAlignment="1" applyProtection="1">
      <alignment horizontal="center"/>
      <protection hidden="1"/>
    </xf>
    <xf numFmtId="165" fontId="15" fillId="0" borderId="4" xfId="0" applyNumberFormat="1" applyFont="1" applyBorder="1" applyAlignment="1" applyProtection="1">
      <alignment horizontal="center"/>
      <protection hidden="1"/>
    </xf>
    <xf numFmtId="165" fontId="4" fillId="0" borderId="5" xfId="0" applyNumberFormat="1" applyFont="1" applyBorder="1" applyAlignment="1" applyProtection="1">
      <alignment horizontal="center"/>
      <protection hidden="1"/>
    </xf>
    <xf numFmtId="165" fontId="15" fillId="0" borderId="6" xfId="0" applyNumberFormat="1" applyFont="1" applyBorder="1" applyAlignment="1" applyProtection="1">
      <alignment horizontal="center"/>
      <protection hidden="1"/>
    </xf>
    <xf numFmtId="165" fontId="15" fillId="0" borderId="7" xfId="0" applyNumberFormat="1" applyFont="1" applyBorder="1" applyAlignment="1" applyProtection="1">
      <alignment horizontal="center"/>
      <protection hidden="1"/>
    </xf>
    <xf numFmtId="1" fontId="14" fillId="0" borderId="1" xfId="3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165" fontId="5" fillId="0" borderId="1" xfId="0" applyNumberFormat="1" applyFont="1" applyFill="1" applyBorder="1" applyAlignment="1" applyProtection="1">
      <alignment horizontal="center"/>
      <protection hidden="1"/>
    </xf>
    <xf numFmtId="0" fontId="16" fillId="4" borderId="1" xfId="1" applyFont="1" applyFill="1" applyBorder="1" applyAlignment="1" applyProtection="1">
      <alignment vertical="center"/>
      <protection locked="0" hidden="1"/>
    </xf>
    <xf numFmtId="164" fontId="15" fillId="6" borderId="1" xfId="0" applyNumberFormat="1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65" fontId="5" fillId="6" borderId="1" xfId="0" applyNumberFormat="1" applyFont="1" applyFill="1" applyBorder="1" applyAlignment="1" applyProtection="1">
      <alignment horizontal="center"/>
      <protection hidden="1"/>
    </xf>
    <xf numFmtId="0" fontId="5" fillId="0" borderId="0" xfId="0" applyFont="1"/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justify" vertical="top"/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9" fillId="0" borderId="2" xfId="0" applyNumberFormat="1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0" borderId="11" xfId="0" applyNumberFormat="1" applyFont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165" fontId="9" fillId="0" borderId="12" xfId="0" applyNumberFormat="1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0" borderId="7" xfId="0" applyNumberFormat="1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5" fillId="0" borderId="5" xfId="0" applyFont="1" applyBorder="1" applyAlignment="1">
      <alignment horizontal="justify" vertical="top"/>
    </xf>
    <xf numFmtId="0" fontId="5" fillId="0" borderId="6" xfId="0" applyFont="1" applyBorder="1" applyAlignment="1">
      <alignment horizontal="justify" vertical="top"/>
    </xf>
    <xf numFmtId="0" fontId="5" fillId="0" borderId="7" xfId="0" applyFont="1" applyBorder="1" applyAlignment="1">
      <alignment horizontal="justify" vertical="top"/>
    </xf>
  </cellXfs>
  <cellStyles count="5">
    <cellStyle name="Hypertextové prepojenie" xfId="1" builtinId="8"/>
    <cellStyle name="Normálna" xfId="0" builtinId="0"/>
    <cellStyle name="Normální 2" xfId="2" xr:uid="{00000000-0005-0000-0000-000002000000}"/>
    <cellStyle name="Percentá" xfId="3" builtinId="5"/>
    <cellStyle name="Procenta 2" xfId="4" xr:uid="{00000000-0005-0000-0000-000004000000}"/>
  </cellStyles>
  <dxfs count="2"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shop.flexcement.sk/stabilizator-farieb" TargetMode="External"/><Relationship Id="rId13" Type="http://schemas.openxmlformats.org/officeDocument/2006/relationships/hyperlink" Target="https://www.eshop.flexcement.sk/zmes-na-podlahy-overlay-mix-27-2-kg-vrece" TargetMode="External"/><Relationship Id="rId18" Type="http://schemas.openxmlformats.org/officeDocument/2006/relationships/hyperlink" Target="https://www.eshop.flexcement.sk/stabilizator-farieb" TargetMode="External"/><Relationship Id="rId3" Type="http://schemas.openxmlformats.org/officeDocument/2006/relationships/hyperlink" Target="https://www.eshop.flexcement.sk/separator-foriem-tekuty-2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eshop.flexcement.sk/stabilizator-farieb" TargetMode="External"/><Relationship Id="rId12" Type="http://schemas.openxmlformats.org/officeDocument/2006/relationships/hyperlink" Target="https://www.eshop.flexcement.sk/zmes-na-podlahy-overlay-mix-27-2-kg-vrece" TargetMode="External"/><Relationship Id="rId17" Type="http://schemas.openxmlformats.org/officeDocument/2006/relationships/hyperlink" Target="https://www.eshop.flexcement.sk/tekuta-farba-liquid-color-1-3kg" TargetMode="External"/><Relationship Id="rId2" Type="http://schemas.openxmlformats.org/officeDocument/2006/relationships/hyperlink" Target="https://www.eshop.flexcement.sk/prvy-kontaktny-nater-primer-100" TargetMode="External"/><Relationship Id="rId16" Type="http://schemas.openxmlformats.org/officeDocument/2006/relationships/hyperlink" Target="https://www.eshop.flexcement.sk/separator-foriem-tekuty-2l" TargetMode="External"/><Relationship Id="rId20" Type="http://schemas.openxmlformats.org/officeDocument/2006/relationships/hyperlink" Target="https://www.eshop.flexcement.sk/farebny-vytvrdzovac-povrchu-color-hardener-26-kg" TargetMode="External"/><Relationship Id="rId1" Type="http://schemas.openxmlformats.org/officeDocument/2006/relationships/hyperlink" Target="https://www.eshop.flexcement.sk/prvy-kontaktny-nater-primer-100" TargetMode="External"/><Relationship Id="rId6" Type="http://schemas.openxmlformats.org/officeDocument/2006/relationships/hyperlink" Target="https://www.eshop.flexcement.sk/tekuta-farba-liquid-color-1-3kg" TargetMode="External"/><Relationship Id="rId11" Type="http://schemas.openxmlformats.org/officeDocument/2006/relationships/hyperlink" Target="https://www.eshop.flexcement.sk/farebny-vytvrdzovac-povrchu-color-hardener-26-kg" TargetMode="External"/><Relationship Id="rId5" Type="http://schemas.openxmlformats.org/officeDocument/2006/relationships/hyperlink" Target="https://www.eshop.flexcement.sk/tekuta-farba-liquid-color-1-3kg" TargetMode="External"/><Relationship Id="rId15" Type="http://schemas.openxmlformats.org/officeDocument/2006/relationships/hyperlink" Target="https://www.eshop.flexcement.sk/zmes-na-steny-wall-mix-22-7kg-vrece" TargetMode="External"/><Relationship Id="rId10" Type="http://schemas.openxmlformats.org/officeDocument/2006/relationships/hyperlink" Target="https://www.eshop.flexcement.sk/laky" TargetMode="External"/><Relationship Id="rId19" Type="http://schemas.openxmlformats.org/officeDocument/2006/relationships/hyperlink" Target="https://www.eshop.flexcement.sk/laky" TargetMode="External"/><Relationship Id="rId4" Type="http://schemas.openxmlformats.org/officeDocument/2006/relationships/hyperlink" Target="https://www.eshop.flexcement.sk/separator-foriem-tekuty-2l" TargetMode="External"/><Relationship Id="rId9" Type="http://schemas.openxmlformats.org/officeDocument/2006/relationships/hyperlink" Target="https://www.eshop.flexcement.sk/laky" TargetMode="External"/><Relationship Id="rId14" Type="http://schemas.openxmlformats.org/officeDocument/2006/relationships/hyperlink" Target="https://www.eshop.flexcement.sk/zmes-na-steny-wall-mix-22-7kg-vre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showWhiteSpace="0" zoomScaleNormal="100" zoomScalePageLayoutView="120" workbookViewId="0">
      <selection activeCell="C5" sqref="C5"/>
    </sheetView>
  </sheetViews>
  <sheetFormatPr defaultRowHeight="12.75" x14ac:dyDescent="0.2"/>
  <cols>
    <col min="1" max="1" width="22.85546875" style="1" customWidth="1"/>
    <col min="2" max="2" width="10.5703125" style="1" customWidth="1"/>
    <col min="3" max="3" width="12.5703125" style="1" customWidth="1"/>
    <col min="4" max="4" width="11.85546875" style="1" customWidth="1"/>
    <col min="5" max="6" width="11.7109375" style="1" customWidth="1"/>
    <col min="7" max="7" width="12.140625" style="1" customWidth="1"/>
    <col min="8" max="16384" width="9.140625" style="1"/>
  </cols>
  <sheetData>
    <row r="1" spans="1:7" ht="23.25" customHeight="1" x14ac:dyDescent="0.2">
      <c r="A1" s="31" t="s">
        <v>10</v>
      </c>
      <c r="B1" s="32"/>
      <c r="C1" s="32"/>
      <c r="D1" s="32"/>
      <c r="E1" s="32"/>
      <c r="F1" s="32"/>
      <c r="G1" s="33"/>
    </row>
    <row r="2" spans="1:7" ht="7.5" customHeight="1" x14ac:dyDescent="0.2">
      <c r="A2" s="13"/>
      <c r="B2" s="13"/>
      <c r="C2" s="13"/>
      <c r="D2" s="13"/>
      <c r="E2" s="13"/>
      <c r="F2" s="13"/>
      <c r="G2" s="13"/>
    </row>
    <row r="3" spans="1:7" ht="30.75" customHeight="1" x14ac:dyDescent="0.2">
      <c r="A3" s="45" t="s">
        <v>39</v>
      </c>
      <c r="B3" s="45"/>
      <c r="C3" s="45"/>
      <c r="D3" s="45"/>
      <c r="E3" s="45"/>
      <c r="F3" s="45"/>
      <c r="G3" s="45"/>
    </row>
    <row r="4" spans="1:7" ht="10.5" customHeight="1" x14ac:dyDescent="0.2">
      <c r="A4" s="13"/>
      <c r="B4" s="13"/>
      <c r="C4" s="13"/>
      <c r="D4" s="13"/>
      <c r="E4" s="13"/>
      <c r="F4" s="13"/>
      <c r="G4" s="13"/>
    </row>
    <row r="5" spans="1:7" ht="15" x14ac:dyDescent="0.2">
      <c r="A5" s="2" t="s">
        <v>3</v>
      </c>
      <c r="B5" s="2"/>
      <c r="C5" s="3">
        <v>1</v>
      </c>
      <c r="D5" s="36" t="s">
        <v>29</v>
      </c>
      <c r="E5" s="37"/>
      <c r="F5" s="37"/>
      <c r="G5" s="38"/>
    </row>
    <row r="6" spans="1:7" ht="15" x14ac:dyDescent="0.2">
      <c r="A6" s="2" t="s">
        <v>16</v>
      </c>
      <c r="B6" s="2"/>
      <c r="C6" s="22" t="s">
        <v>6</v>
      </c>
      <c r="D6" s="39"/>
      <c r="E6" s="40"/>
      <c r="F6" s="40"/>
      <c r="G6" s="41"/>
    </row>
    <row r="7" spans="1:7" ht="15" x14ac:dyDescent="0.2">
      <c r="A7" s="2" t="s">
        <v>17</v>
      </c>
      <c r="B7" s="2"/>
      <c r="C7" s="22" t="s">
        <v>19</v>
      </c>
      <c r="D7" s="42"/>
      <c r="E7" s="43"/>
      <c r="F7" s="43"/>
      <c r="G7" s="44"/>
    </row>
    <row r="8" spans="1:7" ht="13.15" customHeight="1" x14ac:dyDescent="0.25">
      <c r="A8" s="34" t="s">
        <v>4</v>
      </c>
      <c r="B8" s="34"/>
      <c r="C8" s="34"/>
      <c r="D8" s="35" t="s">
        <v>14</v>
      </c>
      <c r="E8" s="35"/>
      <c r="F8" s="35" t="s">
        <v>18</v>
      </c>
      <c r="G8" s="35"/>
    </row>
    <row r="9" spans="1:7" ht="15" x14ac:dyDescent="0.25">
      <c r="A9" s="5" t="s">
        <v>11</v>
      </c>
      <c r="B9" s="5" t="s">
        <v>5</v>
      </c>
      <c r="C9" s="5" t="s">
        <v>1</v>
      </c>
      <c r="D9" s="24" t="s">
        <v>7</v>
      </c>
      <c r="E9" s="4" t="s">
        <v>8</v>
      </c>
      <c r="F9" s="4" t="s">
        <v>7</v>
      </c>
      <c r="G9" s="4" t="s">
        <v>8</v>
      </c>
    </row>
    <row r="10" spans="1:7" ht="15" x14ac:dyDescent="0.25">
      <c r="A10" s="26" t="s">
        <v>21</v>
      </c>
      <c r="B10" s="12">
        <f>C5/5</f>
        <v>0.2</v>
      </c>
      <c r="C10" s="6" t="s">
        <v>2</v>
      </c>
      <c r="D10" s="14">
        <v>10</v>
      </c>
      <c r="E10" s="14">
        <f>D10*1.2</f>
        <v>12</v>
      </c>
      <c r="F10" s="14">
        <f>B10*D10</f>
        <v>2</v>
      </c>
      <c r="G10" s="14">
        <f>F10*1.2</f>
        <v>2.4</v>
      </c>
    </row>
    <row r="11" spans="1:7" ht="15" x14ac:dyDescent="0.25">
      <c r="A11" s="26" t="s">
        <v>31</v>
      </c>
      <c r="B11" s="12">
        <f>C5/10</f>
        <v>0.1</v>
      </c>
      <c r="C11" s="6" t="s">
        <v>2</v>
      </c>
      <c r="D11" s="14">
        <v>8</v>
      </c>
      <c r="E11" s="14">
        <f t="shared" ref="E11:E17" si="0">D11*1.2</f>
        <v>9.6</v>
      </c>
      <c r="F11" s="14">
        <f t="shared" ref="F11:F17" si="1">B11*D11</f>
        <v>0.8</v>
      </c>
      <c r="G11" s="14">
        <f t="shared" ref="G11:G19" si="2">F11*1.2</f>
        <v>0.96</v>
      </c>
    </row>
    <row r="12" spans="1:7" ht="15" x14ac:dyDescent="0.25">
      <c r="A12" s="26" t="s">
        <v>22</v>
      </c>
      <c r="B12" s="12">
        <f>C5/20</f>
        <v>0.05</v>
      </c>
      <c r="C12" s="6" t="s">
        <v>2</v>
      </c>
      <c r="D12" s="14">
        <v>10.5</v>
      </c>
      <c r="E12" s="14">
        <f t="shared" si="0"/>
        <v>12.6</v>
      </c>
      <c r="F12" s="14">
        <f t="shared" si="1"/>
        <v>0.52500000000000002</v>
      </c>
      <c r="G12" s="14">
        <f t="shared" si="2"/>
        <v>0.63</v>
      </c>
    </row>
    <row r="13" spans="1:7" ht="15" x14ac:dyDescent="0.25">
      <c r="A13" s="26" t="s">
        <v>23</v>
      </c>
      <c r="B13" s="12">
        <f>C5/5.55</f>
        <v>0.1801801801801802</v>
      </c>
      <c r="C13" s="6" t="s">
        <v>2</v>
      </c>
      <c r="D13" s="14">
        <v>6</v>
      </c>
      <c r="E13" s="14">
        <f t="shared" si="0"/>
        <v>7.1999999999999993</v>
      </c>
      <c r="F13" s="14">
        <f t="shared" si="1"/>
        <v>1.0810810810810811</v>
      </c>
      <c r="G13" s="14">
        <f t="shared" si="2"/>
        <v>1.2972972972972974</v>
      </c>
    </row>
    <row r="14" spans="1:7" ht="15" x14ac:dyDescent="0.25">
      <c r="A14" s="26" t="s">
        <v>34</v>
      </c>
      <c r="B14" s="12">
        <f>C5/5.55</f>
        <v>0.1801801801801802</v>
      </c>
      <c r="C14" s="6" t="s">
        <v>2</v>
      </c>
      <c r="D14" s="14">
        <v>12.5</v>
      </c>
      <c r="E14" s="14">
        <f t="shared" si="0"/>
        <v>15</v>
      </c>
      <c r="F14" s="14">
        <f t="shared" si="1"/>
        <v>2.2522522522522523</v>
      </c>
      <c r="G14" s="14">
        <f t="shared" si="2"/>
        <v>2.7027027027027026</v>
      </c>
    </row>
    <row r="15" spans="1:7" ht="15" x14ac:dyDescent="0.25">
      <c r="A15" s="26" t="s">
        <v>24</v>
      </c>
      <c r="B15" s="12">
        <f>C5/5</f>
        <v>0.2</v>
      </c>
      <c r="C15" s="6" t="s">
        <v>12</v>
      </c>
      <c r="D15" s="14">
        <v>25</v>
      </c>
      <c r="E15" s="14">
        <f t="shared" si="0"/>
        <v>30</v>
      </c>
      <c r="F15" s="14">
        <f t="shared" si="1"/>
        <v>5</v>
      </c>
      <c r="G15" s="14">
        <f t="shared" si="2"/>
        <v>6</v>
      </c>
    </row>
    <row r="16" spans="1:7" ht="15" x14ac:dyDescent="0.25">
      <c r="A16" s="26" t="s">
        <v>25</v>
      </c>
      <c r="B16" s="27">
        <f>IF(C7="biely",IF(C6="6,5 mm",C5/2.6,IF(C6="10-13 mm",C5/1.3,IF(C6="13-19 mm",C5/0.84,IF(C6="25 mm",C5/0.46))))*1,0)</f>
        <v>0</v>
      </c>
      <c r="C16" s="28" t="s">
        <v>0</v>
      </c>
      <c r="D16" s="29">
        <v>16.5</v>
      </c>
      <c r="E16" s="29">
        <f t="shared" si="0"/>
        <v>19.8</v>
      </c>
      <c r="F16" s="29">
        <f>B16*D16</f>
        <v>0</v>
      </c>
      <c r="G16" s="29">
        <f t="shared" si="2"/>
        <v>0</v>
      </c>
    </row>
    <row r="17" spans="1:7" ht="15" x14ac:dyDescent="0.25">
      <c r="A17" s="26" t="s">
        <v>26</v>
      </c>
      <c r="B17" s="12">
        <f>IF(C7="šedý",IF(C6="6,5 mm",C5/2.6,IF(C6="10-13 mm",C5/1.3,IF(C6="13-19 mm",C5/0.84,IF(C6="25 mm",C5/0.46))))*1,0)</f>
        <v>0.76923076923076916</v>
      </c>
      <c r="C17" s="6" t="s">
        <v>0</v>
      </c>
      <c r="D17" s="14">
        <v>15.5</v>
      </c>
      <c r="E17" s="14">
        <f t="shared" si="0"/>
        <v>18.599999999999998</v>
      </c>
      <c r="F17" s="14">
        <f t="shared" si="1"/>
        <v>11.923076923076922</v>
      </c>
      <c r="G17" s="14">
        <f t="shared" si="2"/>
        <v>14.307692307692305</v>
      </c>
    </row>
    <row r="18" spans="1:7" ht="15" x14ac:dyDescent="0.25">
      <c r="A18" s="7"/>
      <c r="B18" s="8"/>
      <c r="C18" s="9"/>
      <c r="D18" s="15"/>
      <c r="E18" s="16" t="s">
        <v>9</v>
      </c>
      <c r="F18" s="17">
        <f>SUM(F10:F17)</f>
        <v>23.581410256410255</v>
      </c>
      <c r="G18" s="18">
        <f t="shared" si="2"/>
        <v>28.297692307692305</v>
      </c>
    </row>
    <row r="19" spans="1:7" ht="15" x14ac:dyDescent="0.25">
      <c r="A19" s="10"/>
      <c r="B19" s="8"/>
      <c r="C19" s="9" t="s">
        <v>13</v>
      </c>
      <c r="D19" s="15"/>
      <c r="E19" s="19" t="s">
        <v>15</v>
      </c>
      <c r="F19" s="20">
        <f>F18/C5</f>
        <v>23.581410256410255</v>
      </c>
      <c r="G19" s="21">
        <f t="shared" si="2"/>
        <v>28.297692307692305</v>
      </c>
    </row>
    <row r="20" spans="1:7" ht="15" x14ac:dyDescent="0.25">
      <c r="A20" s="10"/>
      <c r="B20" s="8"/>
      <c r="C20" s="9"/>
      <c r="D20" s="15"/>
      <c r="E20" s="15"/>
      <c r="F20" s="15"/>
      <c r="G20" s="15"/>
    </row>
    <row r="21" spans="1:7" ht="15" x14ac:dyDescent="0.2">
      <c r="A21" s="2" t="s">
        <v>3</v>
      </c>
      <c r="B21" s="2"/>
      <c r="C21" s="3">
        <v>1</v>
      </c>
      <c r="D21" s="46" t="s">
        <v>30</v>
      </c>
      <c r="E21" s="47"/>
      <c r="F21" s="47"/>
      <c r="G21" s="48"/>
    </row>
    <row r="22" spans="1:7" ht="15" x14ac:dyDescent="0.2">
      <c r="A22" s="2" t="s">
        <v>16</v>
      </c>
      <c r="B22" s="2"/>
      <c r="C22" s="22" t="s">
        <v>6</v>
      </c>
      <c r="D22" s="49"/>
      <c r="E22" s="50"/>
      <c r="F22" s="50"/>
      <c r="G22" s="51"/>
    </row>
    <row r="23" spans="1:7" ht="15" x14ac:dyDescent="0.2">
      <c r="A23" s="2" t="s">
        <v>17</v>
      </c>
      <c r="B23" s="2"/>
      <c r="C23" s="22" t="s">
        <v>19</v>
      </c>
      <c r="D23" s="52"/>
      <c r="E23" s="53"/>
      <c r="F23" s="53"/>
      <c r="G23" s="54"/>
    </row>
    <row r="24" spans="1:7" ht="15" x14ac:dyDescent="0.25">
      <c r="A24" s="34" t="s">
        <v>4</v>
      </c>
      <c r="B24" s="34"/>
      <c r="C24" s="34"/>
      <c r="D24" s="35" t="s">
        <v>14</v>
      </c>
      <c r="E24" s="35"/>
      <c r="F24" s="35" t="s">
        <v>18</v>
      </c>
      <c r="G24" s="35"/>
    </row>
    <row r="25" spans="1:7" ht="15" x14ac:dyDescent="0.25">
      <c r="A25" s="11" t="s">
        <v>11</v>
      </c>
      <c r="B25" s="11" t="s">
        <v>5</v>
      </c>
      <c r="C25" s="11" t="s">
        <v>1</v>
      </c>
      <c r="D25" s="4" t="s">
        <v>7</v>
      </c>
      <c r="E25" s="4" t="s">
        <v>8</v>
      </c>
      <c r="F25" s="4" t="s">
        <v>7</v>
      </c>
      <c r="G25" s="4" t="s">
        <v>8</v>
      </c>
    </row>
    <row r="26" spans="1:7" ht="15" x14ac:dyDescent="0.25">
      <c r="A26" s="26" t="s">
        <v>21</v>
      </c>
      <c r="B26" s="12">
        <f>C21/5</f>
        <v>0.2</v>
      </c>
      <c r="C26" s="6" t="s">
        <v>2</v>
      </c>
      <c r="D26" s="14">
        <v>10</v>
      </c>
      <c r="E26" s="14">
        <f>D26*1.2</f>
        <v>12</v>
      </c>
      <c r="F26" s="14">
        <f>B26*D26</f>
        <v>2</v>
      </c>
      <c r="G26" s="14">
        <f>F26*1.2</f>
        <v>2.4</v>
      </c>
    </row>
    <row r="27" spans="1:7" ht="15" x14ac:dyDescent="0.25">
      <c r="A27" s="26" t="s">
        <v>31</v>
      </c>
      <c r="B27" s="12">
        <f>C21/10</f>
        <v>0.1</v>
      </c>
      <c r="C27" s="6" t="s">
        <v>2</v>
      </c>
      <c r="D27" s="14">
        <v>8</v>
      </c>
      <c r="E27" s="14">
        <f t="shared" ref="E27:E32" si="3">D27*1.2</f>
        <v>9.6</v>
      </c>
      <c r="F27" s="14">
        <f t="shared" ref="F27:F32" si="4">B27*D27</f>
        <v>0.8</v>
      </c>
      <c r="G27" s="14">
        <f t="shared" ref="G27:G34" si="5">F27*1.2</f>
        <v>0.96</v>
      </c>
    </row>
    <row r="28" spans="1:7" ht="15" x14ac:dyDescent="0.25">
      <c r="A28" s="26" t="s">
        <v>22</v>
      </c>
      <c r="B28" s="12">
        <f>C21/20</f>
        <v>0.05</v>
      </c>
      <c r="C28" s="6" t="s">
        <v>2</v>
      </c>
      <c r="D28" s="14">
        <v>10.5</v>
      </c>
      <c r="E28" s="14">
        <f t="shared" si="3"/>
        <v>12.6</v>
      </c>
      <c r="F28" s="14">
        <f t="shared" si="4"/>
        <v>0.52500000000000002</v>
      </c>
      <c r="G28" s="14">
        <f t="shared" si="5"/>
        <v>0.63</v>
      </c>
    </row>
    <row r="29" spans="1:7" ht="15" x14ac:dyDescent="0.25">
      <c r="A29" s="26" t="s">
        <v>23</v>
      </c>
      <c r="B29" s="12">
        <f>C21/5.55</f>
        <v>0.1801801801801802</v>
      </c>
      <c r="C29" s="6" t="s">
        <v>2</v>
      </c>
      <c r="D29" s="14">
        <v>6</v>
      </c>
      <c r="E29" s="14">
        <f t="shared" si="3"/>
        <v>7.1999999999999993</v>
      </c>
      <c r="F29" s="14">
        <f t="shared" si="4"/>
        <v>1.0810810810810811</v>
      </c>
      <c r="G29" s="14">
        <f t="shared" si="5"/>
        <v>1.2972972972972974</v>
      </c>
    </row>
    <row r="30" spans="1:7" ht="15" x14ac:dyDescent="0.25">
      <c r="A30" s="26" t="s">
        <v>34</v>
      </c>
      <c r="B30" s="12">
        <f>C21/5.55</f>
        <v>0.1801801801801802</v>
      </c>
      <c r="C30" s="6" t="s">
        <v>2</v>
      </c>
      <c r="D30" s="14">
        <v>12.5</v>
      </c>
      <c r="E30" s="14">
        <f t="shared" si="3"/>
        <v>15</v>
      </c>
      <c r="F30" s="14">
        <f t="shared" si="4"/>
        <v>2.2522522522522523</v>
      </c>
      <c r="G30" s="14">
        <f t="shared" si="5"/>
        <v>2.7027027027027026</v>
      </c>
    </row>
    <row r="31" spans="1:7" ht="15" x14ac:dyDescent="0.25">
      <c r="A31" s="26" t="s">
        <v>27</v>
      </c>
      <c r="B31" s="12">
        <f>IF(C23="biely",IF(C22="6,5 mm",C21/3.5,IF(C22="10-13 mm",C21/1.5,IF(C22="13-19 mm",C21/1,IF(C22="25 mm",C21/0.75)))),0)</f>
        <v>0</v>
      </c>
      <c r="C31" s="6" t="s">
        <v>20</v>
      </c>
      <c r="D31" s="14">
        <v>16.5</v>
      </c>
      <c r="E31" s="14">
        <f t="shared" si="3"/>
        <v>19.8</v>
      </c>
      <c r="F31" s="14">
        <f t="shared" si="4"/>
        <v>0</v>
      </c>
      <c r="G31" s="25">
        <f t="shared" si="5"/>
        <v>0</v>
      </c>
    </row>
    <row r="32" spans="1:7" ht="15" x14ac:dyDescent="0.25">
      <c r="A32" s="26" t="s">
        <v>28</v>
      </c>
      <c r="B32" s="12">
        <f>IF(C23="šedý",IF(C22="6,5 mm",C21/3.5,IF(C22="10-13 mm",C21/1.5,IF(C22="13-19 mm",C21/1,IF(C22="25 mm",C21/0.75)))),0)</f>
        <v>0.66666666666666663</v>
      </c>
      <c r="C32" s="6" t="s">
        <v>20</v>
      </c>
      <c r="D32" s="14">
        <v>15.5</v>
      </c>
      <c r="E32" s="14">
        <f t="shared" si="3"/>
        <v>18.599999999999998</v>
      </c>
      <c r="F32" s="14">
        <f t="shared" si="4"/>
        <v>10.333333333333332</v>
      </c>
      <c r="G32" s="14">
        <f t="shared" si="5"/>
        <v>12.399999999999999</v>
      </c>
    </row>
    <row r="33" spans="1:7" ht="15" x14ac:dyDescent="0.25">
      <c r="A33" s="10"/>
      <c r="B33" s="8"/>
      <c r="C33" s="9"/>
      <c r="D33" s="15"/>
      <c r="E33" s="16" t="s">
        <v>9</v>
      </c>
      <c r="F33" s="17">
        <f>SUM(F26:F32)</f>
        <v>16.991666666666667</v>
      </c>
      <c r="G33" s="18">
        <f t="shared" si="5"/>
        <v>20.39</v>
      </c>
    </row>
    <row r="34" spans="1:7" ht="15" x14ac:dyDescent="0.25">
      <c r="A34" s="10"/>
      <c r="B34" s="8"/>
      <c r="C34" s="9"/>
      <c r="D34" s="15"/>
      <c r="E34" s="19" t="s">
        <v>15</v>
      </c>
      <c r="F34" s="20">
        <f>F33/C21</f>
        <v>16.991666666666667</v>
      </c>
      <c r="G34" s="21">
        <f t="shared" si="5"/>
        <v>20.39</v>
      </c>
    </row>
    <row r="35" spans="1:7" ht="15" x14ac:dyDescent="0.25">
      <c r="A35" s="10"/>
      <c r="B35" s="8"/>
      <c r="C35" s="9"/>
      <c r="D35" s="15"/>
      <c r="E35" s="15"/>
      <c r="F35" s="15"/>
      <c r="G35" s="15"/>
    </row>
    <row r="36" spans="1:7" ht="19.7" customHeight="1" x14ac:dyDescent="0.2">
      <c r="A36" s="2" t="s">
        <v>3</v>
      </c>
      <c r="B36" s="2"/>
      <c r="C36" s="3">
        <v>1</v>
      </c>
      <c r="D36" s="55" t="s">
        <v>37</v>
      </c>
      <c r="E36" s="56"/>
      <c r="F36" s="56"/>
      <c r="G36" s="57"/>
    </row>
    <row r="37" spans="1:7" ht="15" x14ac:dyDescent="0.25">
      <c r="A37" s="34" t="s">
        <v>4</v>
      </c>
      <c r="B37" s="34"/>
      <c r="C37" s="34"/>
      <c r="D37" s="35" t="s">
        <v>14</v>
      </c>
      <c r="E37" s="35"/>
      <c r="F37" s="35" t="s">
        <v>18</v>
      </c>
      <c r="G37" s="35"/>
    </row>
    <row r="38" spans="1:7" ht="15" x14ac:dyDescent="0.25">
      <c r="A38" s="23" t="s">
        <v>11</v>
      </c>
      <c r="B38" s="23" t="s">
        <v>5</v>
      </c>
      <c r="C38" s="23" t="s">
        <v>1</v>
      </c>
      <c r="D38" s="24" t="s">
        <v>7</v>
      </c>
      <c r="E38" s="24" t="s">
        <v>8</v>
      </c>
      <c r="F38" s="24" t="s">
        <v>7</v>
      </c>
      <c r="G38" s="24" t="s">
        <v>8</v>
      </c>
    </row>
    <row r="39" spans="1:7" ht="15" x14ac:dyDescent="0.25">
      <c r="A39" s="26" t="s">
        <v>33</v>
      </c>
      <c r="B39" s="12">
        <f>C36/5</f>
        <v>0.2</v>
      </c>
      <c r="C39" s="6" t="s">
        <v>12</v>
      </c>
      <c r="D39" s="14">
        <v>25</v>
      </c>
      <c r="E39" s="14">
        <f>D39*1.2</f>
        <v>30</v>
      </c>
      <c r="F39" s="14">
        <f>B39*D39</f>
        <v>5</v>
      </c>
      <c r="G39" s="14">
        <f>F39*1.2</f>
        <v>6</v>
      </c>
    </row>
    <row r="40" spans="1:7" ht="15" x14ac:dyDescent="0.25">
      <c r="A40" s="26" t="s">
        <v>32</v>
      </c>
      <c r="B40" s="12">
        <f>C36/5</f>
        <v>0.2</v>
      </c>
      <c r="C40" s="6" t="s">
        <v>35</v>
      </c>
      <c r="D40" s="14">
        <v>5</v>
      </c>
      <c r="E40" s="14">
        <f>D40*1.2</f>
        <v>6</v>
      </c>
      <c r="F40" s="14">
        <f>B40*D40</f>
        <v>1</v>
      </c>
      <c r="G40" s="14">
        <f t="shared" ref="G40:G45" si="6">F40*1.2</f>
        <v>1.2</v>
      </c>
    </row>
    <row r="41" spans="1:7" ht="15" x14ac:dyDescent="0.25">
      <c r="A41" s="26" t="s">
        <v>22</v>
      </c>
      <c r="B41" s="12">
        <f>C36/20</f>
        <v>0.05</v>
      </c>
      <c r="C41" s="6" t="s">
        <v>2</v>
      </c>
      <c r="D41" s="14">
        <v>10.5</v>
      </c>
      <c r="E41" s="14">
        <f>D41*1.2</f>
        <v>12.6</v>
      </c>
      <c r="F41" s="14">
        <f>B41*D41</f>
        <v>0.52500000000000002</v>
      </c>
      <c r="G41" s="14">
        <f t="shared" si="6"/>
        <v>0.63</v>
      </c>
    </row>
    <row r="42" spans="1:7" ht="15" x14ac:dyDescent="0.25">
      <c r="A42" s="26" t="s">
        <v>23</v>
      </c>
      <c r="B42" s="12">
        <f>C36/5.55</f>
        <v>0.1801801801801802</v>
      </c>
      <c r="C42" s="6" t="s">
        <v>2</v>
      </c>
      <c r="D42" s="14">
        <v>6</v>
      </c>
      <c r="E42" s="14">
        <f>D42*1.2</f>
        <v>7.1999999999999993</v>
      </c>
      <c r="F42" s="14">
        <f>B42*D42</f>
        <v>1.0810810810810811</v>
      </c>
      <c r="G42" s="14">
        <f t="shared" si="6"/>
        <v>1.2972972972972974</v>
      </c>
    </row>
    <row r="43" spans="1:7" ht="15" x14ac:dyDescent="0.25">
      <c r="A43" s="26" t="s">
        <v>34</v>
      </c>
      <c r="B43" s="12">
        <f>C36/5.55</f>
        <v>0.1801801801801802</v>
      </c>
      <c r="C43" s="6" t="s">
        <v>2</v>
      </c>
      <c r="D43" s="14">
        <v>12.5</v>
      </c>
      <c r="E43" s="14">
        <f>D43*1.2</f>
        <v>15</v>
      </c>
      <c r="F43" s="14">
        <f>B43*D43</f>
        <v>2.2522522522522523</v>
      </c>
      <c r="G43" s="14">
        <f t="shared" si="6"/>
        <v>2.7027027027027026</v>
      </c>
    </row>
    <row r="44" spans="1:7" ht="15" x14ac:dyDescent="0.25">
      <c r="A44" s="7"/>
      <c r="B44" s="8"/>
      <c r="C44" s="9"/>
      <c r="D44" s="15"/>
      <c r="E44" s="16" t="s">
        <v>9</v>
      </c>
      <c r="F44" s="17">
        <f>SUM(F40:F43)</f>
        <v>4.8583333333333334</v>
      </c>
      <c r="G44" s="18">
        <f t="shared" si="6"/>
        <v>5.83</v>
      </c>
    </row>
    <row r="45" spans="1:7" ht="15" x14ac:dyDescent="0.25">
      <c r="A45" s="10"/>
      <c r="B45" s="8"/>
      <c r="C45" s="9" t="s">
        <v>13</v>
      </c>
      <c r="D45" s="15"/>
      <c r="E45" s="19" t="s">
        <v>15</v>
      </c>
      <c r="F45" s="20">
        <f>F44/C36</f>
        <v>4.8583333333333334</v>
      </c>
      <c r="G45" s="21">
        <f t="shared" si="6"/>
        <v>5.83</v>
      </c>
    </row>
    <row r="47" spans="1:7" x14ac:dyDescent="0.2">
      <c r="A47" s="58" t="s">
        <v>36</v>
      </c>
      <c r="B47" s="59"/>
      <c r="C47" s="59"/>
      <c r="D47" s="59"/>
      <c r="E47" s="59"/>
      <c r="F47" s="59"/>
      <c r="G47" s="60"/>
    </row>
    <row r="48" spans="1:7" ht="24" customHeight="1" x14ac:dyDescent="0.2">
      <c r="A48" s="61"/>
      <c r="B48" s="62"/>
      <c r="C48" s="62"/>
      <c r="D48" s="62"/>
      <c r="E48" s="62"/>
      <c r="F48" s="62"/>
      <c r="G48" s="63"/>
    </row>
    <row r="49" spans="1:7" ht="45.75" customHeight="1" x14ac:dyDescent="0.2">
      <c r="A49" s="64" t="s">
        <v>38</v>
      </c>
      <c r="B49" s="65"/>
      <c r="C49" s="65"/>
      <c r="D49" s="65"/>
      <c r="E49" s="65"/>
      <c r="F49" s="65"/>
      <c r="G49" s="66"/>
    </row>
    <row r="50" spans="1:7" ht="15" x14ac:dyDescent="0.25">
      <c r="A50" s="30"/>
      <c r="B50" s="30"/>
      <c r="C50" s="30"/>
      <c r="D50" s="30"/>
      <c r="E50" s="30"/>
      <c r="F50" s="30"/>
      <c r="G50" s="30"/>
    </row>
  </sheetData>
  <sheetProtection algorithmName="SHA-512" hashValue="WA7dWmzhJ2KBlVJdZ1J+eY54GlVpSkuShYsxqPwc7ZtuRNAVyNmfOojnH7Qv8iZrI2v8bzIR6R/YMHy/Okr+cA==" saltValue="jxabB8AQs15jldNQBsydpw==" spinCount="100000" sheet="1" selectLockedCells="1"/>
  <mergeCells count="16">
    <mergeCell ref="A49:G49"/>
    <mergeCell ref="A37:C37"/>
    <mergeCell ref="D37:E37"/>
    <mergeCell ref="F37:G37"/>
    <mergeCell ref="D36:G36"/>
    <mergeCell ref="A47:G48"/>
    <mergeCell ref="A1:G1"/>
    <mergeCell ref="A8:C8"/>
    <mergeCell ref="D8:E8"/>
    <mergeCell ref="D5:G7"/>
    <mergeCell ref="A24:C24"/>
    <mergeCell ref="A3:G3"/>
    <mergeCell ref="D21:G23"/>
    <mergeCell ref="D24:E24"/>
    <mergeCell ref="F24:G24"/>
    <mergeCell ref="F8:G8"/>
  </mergeCells>
  <conditionalFormatting sqref="B17:G17">
    <cfRule type="expression" dxfId="1" priority="7">
      <formula>$B$17=0</formula>
    </cfRule>
  </conditionalFormatting>
  <conditionalFormatting sqref="B32:G32">
    <cfRule type="expression" dxfId="0" priority="5">
      <formula>$B$32=0</formula>
    </cfRule>
  </conditionalFormatting>
  <dataValidations xWindow="297" yWindow="395" count="3">
    <dataValidation type="list" allowBlank="1" showInputMessage="1" showErrorMessage="1" prompt="Klikni na malý trojuholník a vyber hrúbku vrstvy z otváracej ponuky" sqref="C6" xr:uid="{00000000-0002-0000-0000-000000000000}">
      <formula1>"10-13 mm,13-19 mm,25 mm"</formula1>
    </dataValidation>
    <dataValidation type="list" allowBlank="1" showInputMessage="1" showErrorMessage="1" prompt="Klikni na malý trojuholník a vyber hrúbku vrstvy z otváracej ponuky" sqref="C22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"6,5 mm",10-13 mm,13-19 mm,25 mm</x12ac:list>
        </mc:Choice>
        <mc:Fallback>
          <formula1>"6,5 mm,10-13 mm,13-19 mm,25 mm"</formula1>
        </mc:Fallback>
      </mc:AlternateContent>
    </dataValidation>
    <dataValidation type="list" allowBlank="1" showInputMessage="1" showErrorMessage="1" prompt="Klikni na malý trojuholník a vyber farbu cementu základnej vrstvy z otváracej ponuky" sqref="C7 C23" xr:uid="{00000000-0002-0000-0000-000002000000}">
      <formula1>"biely,šedý"</formula1>
    </dataValidation>
  </dataValidations>
  <hyperlinks>
    <hyperlink ref="A10" r:id="rId1" xr:uid="{00000000-0004-0000-0000-000000000000}"/>
    <hyperlink ref="A26" r:id="rId2" xr:uid="{00000000-0004-0000-0000-000001000000}"/>
    <hyperlink ref="A11" r:id="rId3" display="Separátor foriem" xr:uid="{00000000-0004-0000-0000-000002000000}"/>
    <hyperlink ref="A27" r:id="rId4" display="Separátor foriem" xr:uid="{00000000-0004-0000-0000-000003000000}"/>
    <hyperlink ref="A12" r:id="rId5" xr:uid="{00000000-0004-0000-0000-000004000000}"/>
    <hyperlink ref="A28" r:id="rId6" xr:uid="{00000000-0004-0000-0000-000005000000}"/>
    <hyperlink ref="A13" r:id="rId7" xr:uid="{00000000-0004-0000-0000-000006000000}"/>
    <hyperlink ref="A29" r:id="rId8" xr:uid="{00000000-0004-0000-0000-000007000000}"/>
    <hyperlink ref="A14" r:id="rId9" display="Lak" xr:uid="{00000000-0004-0000-0000-000008000000}"/>
    <hyperlink ref="A30" r:id="rId10" display="Lak" xr:uid="{00000000-0004-0000-0000-000009000000}"/>
    <hyperlink ref="A15" r:id="rId11" xr:uid="{00000000-0004-0000-0000-00000A000000}"/>
    <hyperlink ref="A17" r:id="rId12" xr:uid="{00000000-0004-0000-0000-00000B000000}"/>
    <hyperlink ref="A16" r:id="rId13" xr:uid="{00000000-0004-0000-0000-00000C000000}"/>
    <hyperlink ref="A31" r:id="rId14" xr:uid="{00000000-0004-0000-0000-00000D000000}"/>
    <hyperlink ref="A32" r:id="rId15" xr:uid="{00000000-0004-0000-0000-00000E000000}"/>
    <hyperlink ref="A40" r:id="rId16" display="Separátor foriem" xr:uid="{00000000-0004-0000-0000-00000F000000}"/>
    <hyperlink ref="A41" r:id="rId17" xr:uid="{00000000-0004-0000-0000-000010000000}"/>
    <hyperlink ref="A42" r:id="rId18" xr:uid="{00000000-0004-0000-0000-000011000000}"/>
    <hyperlink ref="A43" r:id="rId19" display="Lak" xr:uid="{00000000-0004-0000-0000-000012000000}"/>
    <hyperlink ref="A39" r:id="rId20" display="Farebný vytvrdzovač " xr:uid="{00000000-0004-0000-0000-000013000000}"/>
  </hyperlinks>
  <pageMargins left="0.59055118110236227" right="0.51181102362204722" top="0.59055118110236227" bottom="0" header="0.51181102362204722" footer="0.51181102362204722"/>
  <pageSetup paperSize="9" scale="99" orientation="portrait" horizontalDpi="4294967294" verticalDpi="300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FLEXCEMENT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Witbeck</dc:creator>
  <cp:lastModifiedBy>Pavol Šrámek</cp:lastModifiedBy>
  <cp:lastPrinted>2020-12-01T12:33:43Z</cp:lastPrinted>
  <dcterms:created xsi:type="dcterms:W3CDTF">2001-09-18T18:33:50Z</dcterms:created>
  <dcterms:modified xsi:type="dcterms:W3CDTF">2022-06-14T07:23:42Z</dcterms:modified>
</cp:coreProperties>
</file>